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b0c5ae31aee6bb/Desktop/ITA/2569/O10/"/>
    </mc:Choice>
  </mc:AlternateContent>
  <xr:revisionPtr revIDLastSave="39" documentId="14_{86B3649A-5619-423A-89FF-E0B513BC3B44}" xr6:coauthVersionLast="47" xr6:coauthVersionMax="47" xr10:uidLastSave="{E6EE8989-B1D3-4740-8BAD-B0665BB6F0F5}"/>
  <bookViews>
    <workbookView xWindow="-108" yWindow="-108" windowWidth="23256" windowHeight="12456" xr2:uid="{744C105C-9F87-4EAA-BA64-C5B987B8D8A9}"/>
  </bookViews>
  <sheets>
    <sheet name="ITAผลการใช้1-4 ปี6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3" l="1"/>
  <c r="D41" i="3" l="1"/>
  <c r="E35" i="3"/>
  <c r="D35" i="3"/>
  <c r="E18" i="3"/>
  <c r="D19" i="3"/>
  <c r="F16" i="3"/>
  <c r="F33" i="3" l="1"/>
  <c r="F31" i="3"/>
  <c r="F22" i="3"/>
  <c r="F23" i="3"/>
  <c r="F35" i="3"/>
  <c r="E12" i="3"/>
  <c r="E9" i="3"/>
  <c r="E8" i="3"/>
  <c r="D14" i="3"/>
  <c r="D13" i="3"/>
  <c r="D9" i="3"/>
  <c r="D8" i="3"/>
  <c r="F73" i="3"/>
  <c r="F62" i="3"/>
  <c r="F61" i="3"/>
  <c r="F58" i="3"/>
  <c r="F55" i="3"/>
  <c r="F52" i="3"/>
  <c r="F42" i="3"/>
  <c r="F41" i="3"/>
  <c r="F38" i="3"/>
  <c r="E17" i="3" l="1"/>
  <c r="E21" i="3" s="1"/>
  <c r="F34" i="3"/>
  <c r="D17" i="3"/>
  <c r="D21" i="3" s="1"/>
  <c r="F32" i="3"/>
  <c r="F17" i="3" l="1"/>
  <c r="F18" i="3"/>
  <c r="F15" i="3"/>
  <c r="F14" i="3"/>
  <c r="F13" i="3"/>
  <c r="F12" i="3"/>
  <c r="F10" i="3"/>
  <c r="F9" i="3"/>
  <c r="F11" i="3"/>
  <c r="F8" i="3"/>
  <c r="F21" i="3" l="1"/>
</calcChain>
</file>

<file path=xl/sharedStrings.xml><?xml version="1.0" encoding="utf-8"?>
<sst xmlns="http://schemas.openxmlformats.org/spreadsheetml/2006/main" count="167" uniqueCount="59">
  <si>
    <t>ที่</t>
  </si>
  <si>
    <t>รายการ</t>
  </si>
  <si>
    <t>ผลการดำเนินงาน</t>
  </si>
  <si>
    <t>งบประมาณที่ได้รับ</t>
  </si>
  <si>
    <t>ผลการเบิกจ่าย</t>
  </si>
  <si>
    <t>คิดเป็นร้อยละ</t>
  </si>
  <si>
    <t>-</t>
  </si>
  <si>
    <t>รวมตอบแทนใช้สอย และวัสดุ</t>
  </si>
  <si>
    <t xml:space="preserve"> /</t>
  </si>
  <si>
    <t xml:space="preserve"> -</t>
  </si>
  <si>
    <t>ประจำปีงบประมาณ พ.ศ. 2569 ไตรมาสที่ 1 - 4</t>
  </si>
  <si>
    <t>โครงการ   บังคับใช้กฎหมาย อำนวยความยุติธรรมและบริการประชาชน</t>
  </si>
  <si>
    <t>กิจกรรม  การบังคับใช้กฎหมาย และบริการประชาชน</t>
  </si>
  <si>
    <t xml:space="preserve"> - ค่า OT</t>
  </si>
  <si>
    <t xml:space="preserve"> - ค่าเบี้ยเลี้ยง ที่พัก พาหนะ</t>
  </si>
  <si>
    <t xml:space="preserve"> - ค่าซ่อมแซมยานพาหนะ</t>
  </si>
  <si>
    <t xml:space="preserve"> - ค่าจ้างเหมาบริการ ทำความสะอาด</t>
  </si>
  <si>
    <t xml:space="preserve"> - วัสดุสำนักงาน</t>
  </si>
  <si>
    <t xml:space="preserve"> - น้ำมันรถยนต์</t>
  </si>
  <si>
    <t xml:space="preserve"> - น้ำมันจักรยานยนต์</t>
  </si>
  <si>
    <t xml:space="preserve"> - วัสดุจราจร</t>
  </si>
  <si>
    <t xml:space="preserve"> - วัสดุอาหาร (ผู้ต้องหา)</t>
  </si>
  <si>
    <t xml:space="preserve"> - ค่าสาธารณูปโภค</t>
  </si>
  <si>
    <t xml:space="preserve"> - ค่าตอบแทนพยาน</t>
  </si>
  <si>
    <t xml:space="preserve"> - ค่าใช้จ่ายคุ้มครองพยาน</t>
  </si>
  <si>
    <t xml:space="preserve"> - ค่าตอบแทนนักจิตวิทยา</t>
  </si>
  <si>
    <t xml:space="preserve"> - ค่าตอบแทนชันสูตรพลิกศพ</t>
  </si>
  <si>
    <t xml:space="preserve"> - ค่าส่งหมายเรียกพยาน</t>
  </si>
  <si>
    <t xml:space="preserve"> - อื่น ๆ</t>
  </si>
  <si>
    <t>รวมค่าสาธารณูปโภค</t>
  </si>
  <si>
    <t xml:space="preserve"> - ค่าตอบแทนพนักงานสอบสวน</t>
  </si>
  <si>
    <t>รวมงบบังคับใช้กฎหมาย(งบดำเนินงาน) ไม่รวม 5 ค่า</t>
  </si>
  <si>
    <t>รวมค่าตอบแทน 5 ค่า และค่าส่งหมายเรียกพยาน</t>
  </si>
  <si>
    <t>โครงการ   ปฏิรูประบบงานตำรวจ</t>
  </si>
  <si>
    <t>กิจกรรม  การปฏิรูประบบงานสอบสวนและการบังคับใช้กฎหมาย โครงการเพิ่มประสิทธิภาพงานป้องกันปราบปรามอาชญากรรม</t>
  </si>
  <si>
    <t xml:space="preserve"> - งานสอบสวน และ งานป้องกันฯสืบสวน</t>
  </si>
  <si>
    <t>กิจกรรม  การมีส่วนร่มของประชาชนในการป้องกันอาชญากรรม</t>
  </si>
  <si>
    <t xml:space="preserve"> - งบดำเนินงาน ภารกิจ ชุมชนสัมพันธ์</t>
  </si>
  <si>
    <t xml:space="preserve"> - โครงการรณรงค์ป้องกันและแก้ไขปัญหาอุบัติเหตุทางถนนช่วงเทศกาลสำคัญ</t>
  </si>
  <si>
    <t>กิจกรรม  การบังคับใช้กฎหมายและบริการประชาชน</t>
  </si>
  <si>
    <t xml:space="preserve"> - งบดำเนินงาน (น้ำมันรถเช่า</t>
  </si>
  <si>
    <t>กิจกรรม  รักษาความปลอดภัยและให้บริการแก่นักท่องเที่ยว</t>
  </si>
  <si>
    <t xml:space="preserve"> -รักษาความปลอดภัยและให้บริการแก่นักท่องเที่ยว</t>
  </si>
  <si>
    <t>โครงการ   ดำเนินงานตำบลยั่งยืน เพื่อแก้ไขปัญหายาเสพติดแบบครบวงจรตามยุทธศาสตร์ชาติ</t>
  </si>
  <si>
    <t>กิจกรรม  การสร้างภูมิคุ้มกันในกลุ่มเป้าหมายระดับโรงเรียนประถมศึกษาและมัธยมศึกษาหรือเทียบเท่า</t>
  </si>
  <si>
    <t xml:space="preserve"> - งบโครงการตำบลยั่งยืนฯ</t>
  </si>
  <si>
    <t>โครงการ   สร้างภูมิคุ้มกันและป้องกันยาเสพติด</t>
  </si>
  <si>
    <t xml:space="preserve"> - งบโครงการตำรวจประสานโรงเรียน</t>
  </si>
  <si>
    <t xml:space="preserve"> - งบรายจ่ายอื่น การจัดกิจกรรมเครือข่ายเด็กนักเรียน  (ครูแดร์)</t>
  </si>
  <si>
    <t>โครงการ   ปราบปรามการค้ายาเสพติด</t>
  </si>
  <si>
    <t>กิจกรรม  การสกัดกั้น ปราบปราม การผลิต การค้ายาเสพติด</t>
  </si>
  <si>
    <t xml:space="preserve"> - งบรายจ่ายอื่น สำหรับดำเนินการปิดล้อมตรวจค้นยาเสพติด</t>
  </si>
  <si>
    <t>รายงานผลการใช้จ่ายงบประมาณ สถานีตำรวจภูธรกมลา</t>
  </si>
  <si>
    <t>ข้อมูล ณ วันที่ 10  กรกฎาคม พ.ศ. 2569</t>
  </si>
  <si>
    <t>ปัญหา/อุปสรรค</t>
  </si>
  <si>
    <t>แนวทางการแก้ไข</t>
  </si>
  <si>
    <t>เบิกจ่ายตามแผน</t>
  </si>
  <si>
    <t>เบิกจ่ายตามเหตุ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</si>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</sst>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color theme="1" tint="4.9989318521683403E-2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43" fontId="5" fillId="4" borderId="1" xfId="1" applyFont="1" applyFill="1" applyBorder="1" applyAlignment="1">
      <alignment horizontal="right" wrapText="1"/>
    </xf>
    <xf numFmtId="43" fontId="5" fillId="4" borderId="1" xfId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43" fontId="5" fillId="4" borderId="1" xfId="1" applyFont="1" applyFill="1" applyBorder="1" applyAlignment="1">
      <alignment horizontal="right" vertical="center" wrapText="1"/>
    </xf>
    <xf numFmtId="43" fontId="7" fillId="4" borderId="1" xfId="1" applyFont="1" applyFill="1" applyBorder="1" applyAlignment="1">
      <alignment horizontal="right" wrapText="1"/>
    </xf>
    <xf numFmtId="43" fontId="7" fillId="4" borderId="1" xfId="0" applyNumberFormat="1" applyFont="1" applyFill="1" applyBorder="1" applyAlignment="1">
      <alignment wrapText="1"/>
    </xf>
    <xf numFmtId="43" fontId="6" fillId="4" borderId="1" xfId="0" applyNumberFormat="1" applyFont="1" applyFill="1" applyBorder="1" applyAlignment="1">
      <alignment wrapText="1"/>
    </xf>
    <xf numFmtId="2" fontId="7" fillId="4" borderId="1" xfId="0" applyNumberFormat="1" applyFont="1" applyFill="1" applyBorder="1" applyAlignment="1">
      <alignment wrapText="1"/>
    </xf>
    <xf numFmtId="43" fontId="5" fillId="4" borderId="1" xfId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right" vertical="center" wrapText="1"/>
    </xf>
    <xf numFmtId="4" fontId="5" fillId="4" borderId="6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43" fontId="8" fillId="4" borderId="1" xfId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vertical="center" wrapText="1"/>
    </xf>
    <xf numFmtId="3" fontId="5" fillId="0" borderId="3" xfId="0" applyNumberFormat="1" applyFont="1" applyBorder="1"/>
    <xf numFmtId="0" fontId="4" fillId="4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3" fillId="4" borderId="0" xfId="0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wrapText="1"/>
    </xf>
    <xf numFmtId="43" fontId="5" fillId="4" borderId="0" xfId="1" applyFont="1" applyFill="1" applyBorder="1" applyAlignment="1">
      <alignment horizontal="right" vertical="center" wrapText="1"/>
    </xf>
    <xf numFmtId="2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3" fontId="5" fillId="4" borderId="0" xfId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wrapText="1"/>
    </xf>
    <xf numFmtId="43" fontId="9" fillId="4" borderId="0" xfId="1" applyFont="1" applyFill="1" applyBorder="1" applyAlignment="1">
      <alignment horizontal="center" wrapText="1"/>
    </xf>
    <xf numFmtId="2" fontId="9" fillId="4" borderId="0" xfId="0" applyNumberFormat="1" applyFont="1" applyFill="1" applyBorder="1" applyAlignment="1">
      <alignment horizontal="right" wrapText="1"/>
    </xf>
    <xf numFmtId="0" fontId="9" fillId="4" borderId="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6723</xdr:colOff>
      <xdr:row>73</xdr:row>
      <xdr:rowOff>18378</xdr:rowOff>
    </xdr:from>
    <xdr:to>
      <xdr:col>5</xdr:col>
      <xdr:colOff>1282587</xdr:colOff>
      <xdr:row>79</xdr:row>
      <xdr:rowOff>0</xdr:rowOff>
    </xdr:to>
    <xdr:sp macro="" textlink="">
      <xdr:nvSpPr>
        <xdr:cNvPr id="2" name="สี่เหลี่ยมผืนผ้า 1784487295">
          <a:extLst>
            <a:ext uri="{FF2B5EF4-FFF2-40B4-BE49-F238E27FC236}">
              <a16:creationId xmlns:a16="http://schemas.microsoft.com/office/drawing/2014/main" id="{531D58BD-E782-44CB-A26A-7BF384A110C4}"/>
            </a:ext>
          </a:extLst>
        </xdr:cNvPr>
        <xdr:cNvSpPr/>
      </xdr:nvSpPr>
      <xdr:spPr>
        <a:xfrm>
          <a:off x="5531223" y="21432819"/>
          <a:ext cx="2743835" cy="192024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algn="ctr">
            <a:lnSpc>
              <a:spcPct val="150000"/>
            </a:lnSpc>
            <a:buNone/>
          </a:pPr>
          <a:r>
            <a:rPr lang="th-TH" sz="1600">
              <a:solidFill>
                <a:srgbClr val="000000"/>
              </a:solidFill>
              <a:effectLst/>
              <a:latin typeface="TH SarabunIT๙" panose="020B0500040200020003" pitchFamily="34" charset="-34"/>
              <a:ea typeface="Sarabun"/>
              <a:cs typeface="Angsana New" panose="02020603050405020304" pitchFamily="18" charset="-34"/>
            </a:rPr>
            <a:t>ตรวจแล้วถูกต้อง</a:t>
          </a:r>
        </a:p>
        <a:p>
          <a:pPr>
            <a:lnSpc>
              <a:spcPct val="150000"/>
            </a:lnSpc>
            <a:buNone/>
          </a:pPr>
          <a:r>
            <a:rPr lang="th-TH" sz="1600">
              <a:solidFill>
                <a:srgbClr val="000000"/>
              </a:solidFill>
              <a:effectLst/>
              <a:latin typeface="Cordia New" panose="020B0304020202020204" pitchFamily="34" charset="-34"/>
              <a:ea typeface="Cordia New" panose="020B0304020202020204" pitchFamily="34" charset="-34"/>
              <a:cs typeface="TH SarabunIT๙" panose="020B0500040200020003" pitchFamily="34" charset="-34"/>
            </a:rPr>
            <a:t>พ.ต.อ.</a:t>
          </a:r>
          <a:endParaRPr lang="en-US" sz="1400">
            <a:effectLst/>
            <a:latin typeface="Cordia New" panose="020B0304020202020204" pitchFamily="34" charset="-34"/>
            <a:ea typeface="Cordia New" panose="020B0304020202020204" pitchFamily="34" charset="-34"/>
            <a:cs typeface="Cordia New" panose="020B0304020202020204" pitchFamily="34" charset="-34"/>
          </a:endParaRPr>
        </a:p>
        <a:p>
          <a:pPr marR="12700">
            <a:lnSpc>
              <a:spcPct val="114000"/>
            </a:lnSpc>
            <a:buNone/>
          </a:pPr>
          <a:r>
            <a:rPr lang="th-TH" sz="1600">
              <a:solidFill>
                <a:srgbClr val="000000"/>
              </a:solidFill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                (</a:t>
          </a:r>
          <a:r>
            <a:rPr lang="th-TH" sz="1600"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 อนุรักษ์  ปริญญาสถิรกุล</a:t>
          </a:r>
          <a:r>
            <a:rPr lang="th-TH" sz="1600">
              <a:solidFill>
                <a:srgbClr val="000000"/>
              </a:solidFill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 )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  <a:cs typeface="Angsana New" panose="02020603050405020304" pitchFamily="18" charset="-34"/>
          </a:endParaRPr>
        </a:p>
        <a:p>
          <a:pPr marR="12700" algn="ctr">
            <a:lnSpc>
              <a:spcPct val="114000"/>
            </a:lnSpc>
            <a:buNone/>
          </a:pPr>
          <a:r>
            <a:rPr lang="th-TH" sz="1600">
              <a:effectLst/>
              <a:latin typeface="Times New Roman" panose="02020603050405020304" pitchFamily="18" charset="0"/>
              <a:ea typeface="SimSun" panose="02010600030101010101" pitchFamily="2" charset="-122"/>
              <a:cs typeface="TH SarabunIT๙" panose="020B0500040200020003" pitchFamily="34" charset="-34"/>
            </a:rPr>
            <a:t>ผกก.สภ.กมลา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  <a:cs typeface="Angsana New" panose="02020603050405020304" pitchFamily="18" charset="-34"/>
          </a:endParaRPr>
        </a:p>
      </xdr:txBody>
    </xdr:sp>
    <xdr:clientData/>
  </xdr:twoCellAnchor>
  <xdr:twoCellAnchor editAs="oneCell">
    <xdr:from>
      <xdr:col>4</xdr:col>
      <xdr:colOff>802339</xdr:colOff>
      <xdr:row>74</xdr:row>
      <xdr:rowOff>44822</xdr:rowOff>
    </xdr:from>
    <xdr:to>
      <xdr:col>5</xdr:col>
      <xdr:colOff>560293</xdr:colOff>
      <xdr:row>77</xdr:row>
      <xdr:rowOff>109068</xdr:rowOff>
    </xdr:to>
    <xdr:pic>
      <xdr:nvPicPr>
        <xdr:cNvPr id="3" name="รูปภาพ 3" descr="S__40550696">
          <a:extLst>
            <a:ext uri="{FF2B5EF4-FFF2-40B4-BE49-F238E27FC236}">
              <a16:creationId xmlns:a16="http://schemas.microsoft.com/office/drawing/2014/main" id="{C0016B1F-759B-494A-95DA-A4433AC40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6839" y="21683381"/>
          <a:ext cx="1225925" cy="90468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FB91-5ADE-4DC6-9AC6-2FAAF2A4DBE7}">
  <dimension ref="A1:G77"/>
  <sheetViews>
    <sheetView tabSelected="1" zoomScale="85" zoomScaleNormal="85" workbookViewId="0">
      <selection activeCell="J5" sqref="J5"/>
    </sheetView>
  </sheetViews>
  <sheetFormatPr defaultColWidth="9" defaultRowHeight="16.2" x14ac:dyDescent="0.45"/>
  <cols>
    <col min="1" max="1" width="5.3984375" style="1" customWidth="1"/>
    <col min="2" max="2" width="28.5" style="1" customWidth="1"/>
    <col min="3" max="6" width="19.19921875" style="1" customWidth="1"/>
    <col min="7" max="7" width="21.5" style="1" customWidth="1"/>
    <col min="8" max="16384" width="9" style="1"/>
  </cols>
  <sheetData>
    <row r="1" spans="1:7" ht="23.4" customHeight="1" x14ac:dyDescent="0.45">
      <c r="A1" s="35" t="s">
        <v>52</v>
      </c>
      <c r="B1" s="35"/>
      <c r="C1" s="35"/>
      <c r="D1" s="35"/>
      <c r="E1" s="35"/>
      <c r="F1" s="35"/>
      <c r="G1" s="35"/>
    </row>
    <row r="2" spans="1:7" ht="23.4" customHeight="1" x14ac:dyDescent="0.45">
      <c r="A2" s="35" t="s">
        <v>10</v>
      </c>
      <c r="B2" s="35"/>
      <c r="C2" s="35"/>
      <c r="D2" s="35"/>
      <c r="E2" s="35"/>
      <c r="F2" s="35"/>
      <c r="G2" s="35"/>
    </row>
    <row r="3" spans="1:7" ht="23.4" customHeight="1" x14ac:dyDescent="0.45">
      <c r="A3" s="35" t="s">
        <v>53</v>
      </c>
      <c r="B3" s="35"/>
      <c r="C3" s="35"/>
      <c r="D3" s="35"/>
      <c r="E3" s="35"/>
      <c r="F3" s="35"/>
      <c r="G3" s="35"/>
    </row>
    <row r="4" spans="1:7" ht="23.4" customHeight="1" x14ac:dyDescent="0.45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54</v>
      </c>
    </row>
    <row r="5" spans="1:7" ht="23.4" customHeight="1" x14ac:dyDescent="0.45">
      <c r="A5" s="10" t="s">
        <v>55</v>
      </c>
      <c r="B5" s="11"/>
      <c r="C5" s="11"/>
      <c r="D5" s="11"/>
      <c r="E5" s="11"/>
      <c r="F5" s="11"/>
      <c r="G5" s="11"/>
    </row>
    <row r="6" spans="1:7" ht="23.4" x14ac:dyDescent="0.6">
      <c r="A6" s="12">
        <v>1</v>
      </c>
      <c r="B6" s="34" t="s">
        <v>11</v>
      </c>
      <c r="C6" s="34"/>
      <c r="D6" s="34"/>
      <c r="E6" s="34"/>
      <c r="F6" s="13" t="s">
        <v>6</v>
      </c>
      <c r="G6" s="13" t="s">
        <v>6</v>
      </c>
    </row>
    <row r="7" spans="1:7" ht="24" thickBot="1" x14ac:dyDescent="0.65">
      <c r="A7" s="12"/>
      <c r="B7" s="34" t="s">
        <v>12</v>
      </c>
      <c r="C7" s="34"/>
      <c r="D7" s="34"/>
      <c r="E7" s="14" t="s">
        <v>6</v>
      </c>
      <c r="F7" s="13" t="s">
        <v>6</v>
      </c>
      <c r="G7" s="13" t="s">
        <v>6</v>
      </c>
    </row>
    <row r="8" spans="1:7" ht="23.4" x14ac:dyDescent="0.6">
      <c r="A8" s="15"/>
      <c r="B8" s="4" t="s">
        <v>13</v>
      </c>
      <c r="C8" s="15" t="s">
        <v>56</v>
      </c>
      <c r="D8" s="28">
        <f>456000+228000+228000</f>
        <v>912000</v>
      </c>
      <c r="E8" s="17">
        <f>65920</f>
        <v>65920</v>
      </c>
      <c r="F8" s="18">
        <f>E8*100/D17</f>
        <v>2.9012807534879625</v>
      </c>
      <c r="G8" s="19" t="s">
        <v>58</v>
      </c>
    </row>
    <row r="9" spans="1:7" ht="23.4" x14ac:dyDescent="0.6">
      <c r="A9" s="15"/>
      <c r="B9" s="4" t="s">
        <v>14</v>
      </c>
      <c r="C9" s="15" t="s">
        <v>56</v>
      </c>
      <c r="D9" s="29">
        <f>51600+25800+25800</f>
        <v>103200</v>
      </c>
      <c r="E9" s="16">
        <f>12416</f>
        <v>12416</v>
      </c>
      <c r="F9" s="18">
        <f>E9*100/D17</f>
        <v>0.54645482153074243</v>
      </c>
      <c r="G9" s="19" t="s">
        <v>58</v>
      </c>
    </row>
    <row r="10" spans="1:7" ht="23.4" x14ac:dyDescent="0.6">
      <c r="A10" s="15"/>
      <c r="B10" s="4" t="s">
        <v>15</v>
      </c>
      <c r="C10" s="15" t="s">
        <v>56</v>
      </c>
      <c r="D10" s="30">
        <v>18200</v>
      </c>
      <c r="E10" s="17">
        <v>24500</v>
      </c>
      <c r="F10" s="18">
        <f>E10*100/D17</f>
        <v>1.0782976101403987</v>
      </c>
      <c r="G10" s="19" t="s">
        <v>58</v>
      </c>
    </row>
    <row r="11" spans="1:7" ht="23.4" x14ac:dyDescent="0.6">
      <c r="A11" s="15"/>
      <c r="B11" s="4" t="s">
        <v>16</v>
      </c>
      <c r="C11" s="15" t="s">
        <v>56</v>
      </c>
      <c r="D11" s="29">
        <v>40300</v>
      </c>
      <c r="E11" s="16">
        <v>103025</v>
      </c>
      <c r="F11" s="18">
        <f>E11*100/D17</f>
        <v>4.5343514810087582</v>
      </c>
      <c r="G11" s="19" t="s">
        <v>58</v>
      </c>
    </row>
    <row r="12" spans="1:7" ht="23.4" x14ac:dyDescent="0.6">
      <c r="A12" s="15"/>
      <c r="B12" s="4" t="s">
        <v>17</v>
      </c>
      <c r="C12" s="15" t="s">
        <v>9</v>
      </c>
      <c r="D12" s="29">
        <v>7100</v>
      </c>
      <c r="E12" s="16">
        <f>20048+40070+87667+39114</f>
        <v>186899</v>
      </c>
      <c r="F12" s="18">
        <f>E12*100/D17</f>
        <v>8.225826328066546</v>
      </c>
      <c r="G12" s="19" t="s">
        <v>58</v>
      </c>
    </row>
    <row r="13" spans="1:7" ht="23.4" x14ac:dyDescent="0.6">
      <c r="A13" s="20"/>
      <c r="B13" s="7" t="s">
        <v>18</v>
      </c>
      <c r="C13" s="15" t="s">
        <v>56</v>
      </c>
      <c r="D13" s="29">
        <f>210000+105000+105000</f>
        <v>420000</v>
      </c>
      <c r="E13" s="16">
        <v>577500</v>
      </c>
      <c r="F13" s="18">
        <f>E13*100/D17</f>
        <v>25.417015096166541</v>
      </c>
      <c r="G13" s="19" t="s">
        <v>58</v>
      </c>
    </row>
    <row r="14" spans="1:7" ht="23.4" x14ac:dyDescent="0.6">
      <c r="A14" s="20"/>
      <c r="B14" s="7" t="s">
        <v>19</v>
      </c>
      <c r="C14" s="15" t="s">
        <v>9</v>
      </c>
      <c r="D14" s="29">
        <f>364000+182000+182000</f>
        <v>728000</v>
      </c>
      <c r="E14" s="16">
        <v>385000</v>
      </c>
      <c r="F14" s="18">
        <f>E14*100/D17</f>
        <v>16.944676730777694</v>
      </c>
      <c r="G14" s="19" t="s">
        <v>58</v>
      </c>
    </row>
    <row r="15" spans="1:7" ht="23.4" x14ac:dyDescent="0.6">
      <c r="A15" s="15"/>
      <c r="B15" s="4" t="s">
        <v>20</v>
      </c>
      <c r="C15" s="15" t="s">
        <v>9</v>
      </c>
      <c r="D15" s="21">
        <v>5000</v>
      </c>
      <c r="E15" s="16">
        <v>283900</v>
      </c>
      <c r="F15" s="18">
        <f>E15*100/D17</f>
        <v>12.495048633422824</v>
      </c>
      <c r="G15" s="19" t="s">
        <v>58</v>
      </c>
    </row>
    <row r="16" spans="1:7" ht="23.4" x14ac:dyDescent="0.6">
      <c r="A16" s="15"/>
      <c r="B16" s="4" t="s">
        <v>21</v>
      </c>
      <c r="C16" s="15" t="s">
        <v>8</v>
      </c>
      <c r="D16" s="29">
        <v>38300</v>
      </c>
      <c r="E16" s="17">
        <v>3000</v>
      </c>
      <c r="F16" s="18">
        <f>E16*100/D18</f>
        <v>5.7251908396946565</v>
      </c>
      <c r="G16" s="19" t="s">
        <v>58</v>
      </c>
    </row>
    <row r="17" spans="1:7" ht="23.4" x14ac:dyDescent="0.6">
      <c r="A17" s="36" t="s">
        <v>7</v>
      </c>
      <c r="B17" s="36"/>
      <c r="C17" s="15"/>
      <c r="D17" s="22">
        <f>SUM(D8:D16)</f>
        <v>2272100</v>
      </c>
      <c r="E17" s="22">
        <f>SUM(E8:E16)</f>
        <v>1642160</v>
      </c>
      <c r="F17" s="18">
        <f>E17*100/D17</f>
        <v>72.274987896659482</v>
      </c>
      <c r="G17" s="19" t="s">
        <v>58</v>
      </c>
    </row>
    <row r="18" spans="1:7" ht="23.4" x14ac:dyDescent="0.6">
      <c r="A18" s="15"/>
      <c r="B18" s="4" t="s">
        <v>22</v>
      </c>
      <c r="C18" s="15" t="s">
        <v>56</v>
      </c>
      <c r="D18" s="16">
        <v>52400</v>
      </c>
      <c r="E18" s="17">
        <f>229863.16+3708.57+1855.38+14876.75+7936</f>
        <v>258239.86000000002</v>
      </c>
      <c r="F18" s="18">
        <f>E18*100/D17</f>
        <v>11.3656907706527</v>
      </c>
      <c r="G18" s="19" t="s">
        <v>58</v>
      </c>
    </row>
    <row r="19" spans="1:7" ht="23.4" x14ac:dyDescent="0.6">
      <c r="A19" s="36" t="s">
        <v>29</v>
      </c>
      <c r="B19" s="36"/>
      <c r="C19" s="15"/>
      <c r="D19" s="22">
        <f>SUM(D18)</f>
        <v>52400</v>
      </c>
      <c r="E19" s="22"/>
      <c r="F19" s="18"/>
      <c r="G19" s="19"/>
    </row>
    <row r="20" spans="1:7" ht="23.4" x14ac:dyDescent="0.6">
      <c r="A20" s="15"/>
      <c r="B20" s="4" t="s">
        <v>28</v>
      </c>
      <c r="C20" s="15"/>
      <c r="D20" s="16"/>
      <c r="E20" s="17"/>
      <c r="F20" s="18"/>
      <c r="G20" s="19"/>
    </row>
    <row r="21" spans="1:7" ht="26.4" x14ac:dyDescent="0.7">
      <c r="A21" s="37" t="s">
        <v>31</v>
      </c>
      <c r="B21" s="37"/>
      <c r="C21" s="37"/>
      <c r="D21" s="23">
        <f>D17+D19</f>
        <v>2324500</v>
      </c>
      <c r="E21" s="24">
        <f>E17+E18</f>
        <v>1900399.86</v>
      </c>
      <c r="F21" s="25">
        <f>E21*100/D21</f>
        <v>81.75521015272102</v>
      </c>
      <c r="G21" s="19" t="s">
        <v>58</v>
      </c>
    </row>
    <row r="22" spans="1:7" ht="23.4" x14ac:dyDescent="0.6">
      <c r="A22" s="15"/>
      <c r="B22" s="4" t="s">
        <v>23</v>
      </c>
      <c r="C22" s="15" t="s">
        <v>57</v>
      </c>
      <c r="D22" s="17">
        <v>33800</v>
      </c>
      <c r="E22" s="17">
        <v>23600</v>
      </c>
      <c r="F22" s="18">
        <f>E22*100/D35</f>
        <v>20.602357049323441</v>
      </c>
      <c r="G22" s="19" t="s">
        <v>58</v>
      </c>
    </row>
    <row r="23" spans="1:7" ht="23.4" x14ac:dyDescent="0.6">
      <c r="A23" s="15"/>
      <c r="B23" s="4" t="s">
        <v>24</v>
      </c>
      <c r="C23" s="15" t="s">
        <v>57</v>
      </c>
      <c r="D23" s="17">
        <v>200</v>
      </c>
      <c r="E23" s="17">
        <v>0</v>
      </c>
      <c r="F23" s="18">
        <f>E23*100/D35</f>
        <v>0</v>
      </c>
      <c r="G23" s="19" t="s">
        <v>58</v>
      </c>
    </row>
    <row r="24" spans="1:7" ht="23.4" x14ac:dyDescent="0.6">
      <c r="A24" s="45"/>
      <c r="B24" s="46"/>
      <c r="C24" s="45"/>
      <c r="D24" s="47"/>
      <c r="E24" s="47"/>
      <c r="F24" s="48"/>
      <c r="G24" s="49"/>
    </row>
    <row r="25" spans="1:7" ht="23.4" x14ac:dyDescent="0.6">
      <c r="A25" s="45"/>
      <c r="B25" s="46"/>
      <c r="C25" s="45"/>
      <c r="D25" s="47"/>
      <c r="E25" s="47"/>
      <c r="F25" s="48"/>
      <c r="G25" s="49"/>
    </row>
    <row r="26" spans="1:7" ht="23.4" customHeight="1" x14ac:dyDescent="0.45">
      <c r="A26" s="35" t="s">
        <v>52</v>
      </c>
      <c r="B26" s="35"/>
      <c r="C26" s="35"/>
      <c r="D26" s="35"/>
      <c r="E26" s="35"/>
      <c r="F26" s="35"/>
      <c r="G26" s="35"/>
    </row>
    <row r="27" spans="1:7" ht="23.4" customHeight="1" x14ac:dyDescent="0.45">
      <c r="A27" s="35" t="s">
        <v>10</v>
      </c>
      <c r="B27" s="35"/>
      <c r="C27" s="35"/>
      <c r="D27" s="35"/>
      <c r="E27" s="35"/>
      <c r="F27" s="35"/>
      <c r="G27" s="35"/>
    </row>
    <row r="28" spans="1:7" ht="23.4" customHeight="1" x14ac:dyDescent="0.45">
      <c r="A28" s="35" t="s">
        <v>53</v>
      </c>
      <c r="B28" s="35"/>
      <c r="C28" s="35"/>
      <c r="D28" s="35"/>
      <c r="E28" s="35"/>
      <c r="F28" s="35"/>
      <c r="G28" s="35"/>
    </row>
    <row r="29" spans="1:7" ht="23.4" customHeight="1" x14ac:dyDescent="0.45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54</v>
      </c>
    </row>
    <row r="30" spans="1:7" ht="23.4" customHeight="1" x14ac:dyDescent="0.45">
      <c r="A30" s="10" t="s">
        <v>55</v>
      </c>
      <c r="B30" s="11"/>
      <c r="C30" s="11"/>
      <c r="D30" s="11"/>
      <c r="E30" s="11"/>
      <c r="F30" s="11"/>
      <c r="G30" s="11"/>
    </row>
    <row r="31" spans="1:7" ht="23.4" x14ac:dyDescent="0.6">
      <c r="A31" s="15"/>
      <c r="B31" s="4" t="s">
        <v>25</v>
      </c>
      <c r="C31" s="15" t="s">
        <v>57</v>
      </c>
      <c r="D31" s="17">
        <v>1300</v>
      </c>
      <c r="E31" s="17">
        <v>10200</v>
      </c>
      <c r="F31" s="18">
        <f>E31*100/D35</f>
        <v>8.9044085552160634</v>
      </c>
      <c r="G31" s="19" t="s">
        <v>58</v>
      </c>
    </row>
    <row r="32" spans="1:7" ht="23.4" x14ac:dyDescent="0.6">
      <c r="A32" s="15"/>
      <c r="B32" s="4" t="s">
        <v>26</v>
      </c>
      <c r="C32" s="15" t="s">
        <v>57</v>
      </c>
      <c r="D32" s="17">
        <v>31700</v>
      </c>
      <c r="E32" s="17">
        <v>0</v>
      </c>
      <c r="F32" s="18">
        <f>E32*100/D35</f>
        <v>0</v>
      </c>
      <c r="G32" s="19" t="s">
        <v>58</v>
      </c>
    </row>
    <row r="33" spans="1:7" ht="23.4" x14ac:dyDescent="0.6">
      <c r="A33" s="15"/>
      <c r="B33" s="4" t="s">
        <v>30</v>
      </c>
      <c r="C33" s="15" t="s">
        <v>57</v>
      </c>
      <c r="D33" s="17">
        <v>46750</v>
      </c>
      <c r="E33" s="17">
        <v>46750</v>
      </c>
      <c r="F33" s="18">
        <f>E33*100/D35</f>
        <v>40.811872544740289</v>
      </c>
      <c r="G33" s="19" t="s">
        <v>58</v>
      </c>
    </row>
    <row r="34" spans="1:7" ht="23.4" x14ac:dyDescent="0.6">
      <c r="A34" s="15"/>
      <c r="B34" s="4" t="s">
        <v>27</v>
      </c>
      <c r="C34" s="15" t="s">
        <v>57</v>
      </c>
      <c r="D34" s="17">
        <v>800</v>
      </c>
      <c r="E34" s="17">
        <v>0</v>
      </c>
      <c r="F34" s="18">
        <f>E34*100/D35</f>
        <v>0</v>
      </c>
      <c r="G34" s="19" t="s">
        <v>58</v>
      </c>
    </row>
    <row r="35" spans="1:7" ht="26.4" x14ac:dyDescent="0.7">
      <c r="A35" s="37" t="s">
        <v>32</v>
      </c>
      <c r="B35" s="37"/>
      <c r="C35" s="37"/>
      <c r="D35" s="23">
        <f>SUM(D22:D34)</f>
        <v>114550</v>
      </c>
      <c r="E35" s="24">
        <f>SUM(E22:E34)</f>
        <v>80550</v>
      </c>
      <c r="F35" s="25">
        <f>E35*100/D35</f>
        <v>70.318638149279792</v>
      </c>
      <c r="G35" s="19" t="s">
        <v>58</v>
      </c>
    </row>
    <row r="36" spans="1:7" ht="23.4" x14ac:dyDescent="0.6">
      <c r="A36" s="12">
        <v>2</v>
      </c>
      <c r="B36" s="34" t="s">
        <v>33</v>
      </c>
      <c r="C36" s="34"/>
      <c r="D36" s="34"/>
      <c r="E36" s="34"/>
      <c r="F36" s="13" t="s">
        <v>6</v>
      </c>
      <c r="G36" s="13" t="s">
        <v>6</v>
      </c>
    </row>
    <row r="37" spans="1:7" ht="23.4" x14ac:dyDescent="0.6">
      <c r="A37" s="12"/>
      <c r="B37" s="34" t="s">
        <v>34</v>
      </c>
      <c r="C37" s="34"/>
      <c r="D37" s="34"/>
      <c r="E37" s="34"/>
      <c r="F37" s="34"/>
      <c r="G37" s="34"/>
    </row>
    <row r="38" spans="1:7" ht="46.8" x14ac:dyDescent="0.6">
      <c r="A38" s="15"/>
      <c r="B38" s="4" t="s">
        <v>35</v>
      </c>
      <c r="C38" s="15" t="s">
        <v>56</v>
      </c>
      <c r="D38" s="31">
        <v>72700</v>
      </c>
      <c r="E38" s="26">
        <v>54700</v>
      </c>
      <c r="F38" s="27">
        <f>E38*100/D38</f>
        <v>75.240715268225586</v>
      </c>
      <c r="G38" s="19" t="s">
        <v>58</v>
      </c>
    </row>
    <row r="39" spans="1:7" ht="23.4" x14ac:dyDescent="0.6">
      <c r="A39" s="12">
        <v>3</v>
      </c>
      <c r="B39" s="34" t="s">
        <v>11</v>
      </c>
      <c r="C39" s="34"/>
      <c r="D39" s="34"/>
      <c r="E39" s="34"/>
      <c r="F39" s="13" t="s">
        <v>6</v>
      </c>
      <c r="G39" s="13" t="s">
        <v>6</v>
      </c>
    </row>
    <row r="40" spans="1:7" ht="23.4" x14ac:dyDescent="0.6">
      <c r="A40" s="12"/>
      <c r="B40" s="34" t="s">
        <v>36</v>
      </c>
      <c r="C40" s="34"/>
      <c r="D40" s="34"/>
      <c r="E40" s="14" t="s">
        <v>6</v>
      </c>
      <c r="F40" s="13" t="s">
        <v>6</v>
      </c>
      <c r="G40" s="13" t="s">
        <v>6</v>
      </c>
    </row>
    <row r="41" spans="1:7" ht="46.8" x14ac:dyDescent="0.6">
      <c r="A41" s="15"/>
      <c r="B41" s="4" t="s">
        <v>37</v>
      </c>
      <c r="C41" s="15" t="s">
        <v>56</v>
      </c>
      <c r="D41" s="32">
        <f>42450+19650</f>
        <v>62100</v>
      </c>
      <c r="E41" s="17">
        <f>62100-2000</f>
        <v>60100</v>
      </c>
      <c r="F41" s="18">
        <f>E41*100/D41</f>
        <v>96.77938808373591</v>
      </c>
      <c r="G41" s="19" t="s">
        <v>58</v>
      </c>
    </row>
    <row r="42" spans="1:7" ht="70.2" x14ac:dyDescent="0.6">
      <c r="A42" s="19"/>
      <c r="B42" s="6" t="s">
        <v>38</v>
      </c>
      <c r="C42" s="15" t="s">
        <v>56</v>
      </c>
      <c r="D42" s="21">
        <v>40560</v>
      </c>
      <c r="E42" s="21">
        <v>40560</v>
      </c>
      <c r="F42" s="27">
        <f>E42*100/D42</f>
        <v>100</v>
      </c>
      <c r="G42" s="19" t="s">
        <v>58</v>
      </c>
    </row>
    <row r="43" spans="1:7" ht="23.4" x14ac:dyDescent="0.6">
      <c r="A43" s="38"/>
      <c r="B43" s="39"/>
      <c r="C43" s="40"/>
      <c r="D43" s="41"/>
      <c r="E43" s="41"/>
      <c r="F43" s="42"/>
      <c r="G43" s="38"/>
    </row>
    <row r="44" spans="1:7" ht="23.4" x14ac:dyDescent="0.6">
      <c r="A44" s="38"/>
      <c r="B44" s="39"/>
      <c r="C44" s="40"/>
      <c r="D44" s="41"/>
      <c r="E44" s="41"/>
      <c r="F44" s="42"/>
      <c r="G44" s="38"/>
    </row>
    <row r="45" spans="1:7" ht="23.4" customHeight="1" x14ac:dyDescent="0.45">
      <c r="A45" s="35" t="s">
        <v>52</v>
      </c>
      <c r="B45" s="35"/>
      <c r="C45" s="35"/>
      <c r="D45" s="35"/>
      <c r="E45" s="35"/>
      <c r="F45" s="35"/>
      <c r="G45" s="35"/>
    </row>
    <row r="46" spans="1:7" ht="23.4" customHeight="1" x14ac:dyDescent="0.45">
      <c r="A46" s="35" t="s">
        <v>10</v>
      </c>
      <c r="B46" s="35"/>
      <c r="C46" s="35"/>
      <c r="D46" s="35"/>
      <c r="E46" s="35"/>
      <c r="F46" s="35"/>
      <c r="G46" s="35"/>
    </row>
    <row r="47" spans="1:7" ht="23.4" customHeight="1" x14ac:dyDescent="0.45">
      <c r="A47" s="35" t="s">
        <v>53</v>
      </c>
      <c r="B47" s="35"/>
      <c r="C47" s="35"/>
      <c r="D47" s="35"/>
      <c r="E47" s="35"/>
      <c r="F47" s="35"/>
      <c r="G47" s="35"/>
    </row>
    <row r="48" spans="1:7" ht="23.4" customHeight="1" x14ac:dyDescent="0.45">
      <c r="A48" s="8" t="s">
        <v>0</v>
      </c>
      <c r="B48" s="9" t="s">
        <v>1</v>
      </c>
      <c r="C48" s="9" t="s">
        <v>2</v>
      </c>
      <c r="D48" s="9" t="s">
        <v>3</v>
      </c>
      <c r="E48" s="9" t="s">
        <v>4</v>
      </c>
      <c r="F48" s="9" t="s">
        <v>5</v>
      </c>
      <c r="G48" s="9" t="s">
        <v>54</v>
      </c>
    </row>
    <row r="49" spans="1:7" ht="23.4" customHeight="1" x14ac:dyDescent="0.45">
      <c r="A49" s="10" t="s">
        <v>55</v>
      </c>
      <c r="B49" s="11"/>
      <c r="C49" s="11"/>
      <c r="D49" s="11"/>
      <c r="E49" s="11"/>
      <c r="F49" s="11"/>
      <c r="G49" s="11"/>
    </row>
    <row r="50" spans="1:7" ht="23.4" x14ac:dyDescent="0.6">
      <c r="A50" s="12">
        <v>4</v>
      </c>
      <c r="B50" s="34" t="s">
        <v>11</v>
      </c>
      <c r="C50" s="34"/>
      <c r="D50" s="34"/>
      <c r="E50" s="34"/>
      <c r="F50" s="13" t="s">
        <v>6</v>
      </c>
      <c r="G50" s="13" t="s">
        <v>6</v>
      </c>
    </row>
    <row r="51" spans="1:7" ht="23.4" x14ac:dyDescent="0.6">
      <c r="A51" s="12"/>
      <c r="B51" s="34" t="s">
        <v>39</v>
      </c>
      <c r="C51" s="34"/>
      <c r="D51" s="34"/>
      <c r="E51" s="34"/>
      <c r="F51" s="34"/>
      <c r="G51" s="34"/>
    </row>
    <row r="52" spans="1:7" ht="23.4" x14ac:dyDescent="0.6">
      <c r="A52" s="15"/>
      <c r="B52" s="4" t="s">
        <v>40</v>
      </c>
      <c r="C52" s="15" t="s">
        <v>56</v>
      </c>
      <c r="D52" s="26">
        <v>120000</v>
      </c>
      <c r="E52" s="26">
        <v>60000</v>
      </c>
      <c r="F52" s="27">
        <f>E52*100/D52</f>
        <v>50</v>
      </c>
      <c r="G52" s="19" t="s">
        <v>58</v>
      </c>
    </row>
    <row r="53" spans="1:7" ht="23.4" x14ac:dyDescent="0.6">
      <c r="A53" s="12">
        <v>5</v>
      </c>
      <c r="B53" s="34" t="s">
        <v>11</v>
      </c>
      <c r="C53" s="34"/>
      <c r="D53" s="34"/>
      <c r="E53" s="34"/>
      <c r="F53" s="13" t="s">
        <v>6</v>
      </c>
      <c r="G53" s="13" t="s">
        <v>6</v>
      </c>
    </row>
    <row r="54" spans="1:7" ht="23.4" x14ac:dyDescent="0.6">
      <c r="A54" s="12"/>
      <c r="B54" s="34" t="s">
        <v>41</v>
      </c>
      <c r="C54" s="34"/>
      <c r="D54" s="34"/>
      <c r="E54" s="14" t="s">
        <v>6</v>
      </c>
      <c r="F54" s="13" t="s">
        <v>6</v>
      </c>
      <c r="G54" s="13" t="s">
        <v>6</v>
      </c>
    </row>
    <row r="55" spans="1:7" ht="46.8" x14ac:dyDescent="0.6">
      <c r="A55" s="15"/>
      <c r="B55" s="5" t="s">
        <v>42</v>
      </c>
      <c r="C55" s="19" t="s">
        <v>56</v>
      </c>
      <c r="D55" s="26">
        <v>72975</v>
      </c>
      <c r="E55" s="26">
        <v>72975</v>
      </c>
      <c r="F55" s="27">
        <f>E55*100/D55</f>
        <v>100</v>
      </c>
      <c r="G55" s="19" t="s">
        <v>58</v>
      </c>
    </row>
    <row r="56" spans="1:7" ht="23.4" x14ac:dyDescent="0.6">
      <c r="A56" s="12">
        <v>6</v>
      </c>
      <c r="B56" s="34" t="s">
        <v>43</v>
      </c>
      <c r="C56" s="34"/>
      <c r="D56" s="34"/>
      <c r="E56" s="34"/>
      <c r="F56" s="34"/>
      <c r="G56" s="13" t="s">
        <v>6</v>
      </c>
    </row>
    <row r="57" spans="1:7" ht="23.4" x14ac:dyDescent="0.6">
      <c r="A57" s="12"/>
      <c r="B57" s="34" t="s">
        <v>44</v>
      </c>
      <c r="C57" s="34"/>
      <c r="D57" s="34"/>
      <c r="E57" s="34"/>
      <c r="F57" s="34"/>
      <c r="G57" s="34"/>
    </row>
    <row r="58" spans="1:7" ht="23.4" x14ac:dyDescent="0.6">
      <c r="A58" s="15"/>
      <c r="B58" s="4" t="s">
        <v>45</v>
      </c>
      <c r="C58" s="15" t="s">
        <v>56</v>
      </c>
      <c r="D58" s="26">
        <v>60000</v>
      </c>
      <c r="E58" s="26">
        <v>60000</v>
      </c>
      <c r="F58" s="27">
        <f>E58*100/D58</f>
        <v>100</v>
      </c>
      <c r="G58" s="19" t="s">
        <v>58</v>
      </c>
    </row>
    <row r="59" spans="1:7" ht="23.4" x14ac:dyDescent="0.6">
      <c r="A59" s="12">
        <v>7</v>
      </c>
      <c r="B59" s="34" t="s">
        <v>46</v>
      </c>
      <c r="C59" s="34"/>
      <c r="D59" s="34"/>
      <c r="E59" s="34"/>
      <c r="F59" s="13" t="s">
        <v>6</v>
      </c>
      <c r="G59" s="13" t="s">
        <v>6</v>
      </c>
    </row>
    <row r="60" spans="1:7" ht="23.4" x14ac:dyDescent="0.6">
      <c r="A60" s="12"/>
      <c r="B60" s="34" t="s">
        <v>44</v>
      </c>
      <c r="C60" s="34"/>
      <c r="D60" s="34"/>
      <c r="E60" s="34"/>
      <c r="F60" s="34"/>
      <c r="G60" s="13" t="s">
        <v>6</v>
      </c>
    </row>
    <row r="61" spans="1:7" ht="46.8" x14ac:dyDescent="0.6">
      <c r="A61" s="15"/>
      <c r="B61" s="5" t="s">
        <v>47</v>
      </c>
      <c r="C61" s="15" t="s">
        <v>56</v>
      </c>
      <c r="D61" s="26">
        <v>3236</v>
      </c>
      <c r="E61" s="26">
        <v>2090</v>
      </c>
      <c r="F61" s="27">
        <f>E61*100/D61</f>
        <v>64.585908529048211</v>
      </c>
      <c r="G61" s="19" t="s">
        <v>58</v>
      </c>
    </row>
    <row r="62" spans="1:7" ht="46.8" x14ac:dyDescent="0.6">
      <c r="A62" s="15"/>
      <c r="B62" s="5" t="s">
        <v>48</v>
      </c>
      <c r="C62" s="15" t="s">
        <v>56</v>
      </c>
      <c r="D62" s="26">
        <v>3400</v>
      </c>
      <c r="E62" s="26">
        <v>3400</v>
      </c>
      <c r="F62" s="27">
        <f>E62*100/D62</f>
        <v>100</v>
      </c>
      <c r="G62" s="19" t="s">
        <v>58</v>
      </c>
    </row>
    <row r="63" spans="1:7" ht="23.4" x14ac:dyDescent="0.6">
      <c r="A63" s="40"/>
      <c r="B63" s="43"/>
      <c r="C63" s="40"/>
      <c r="D63" s="44"/>
      <c r="E63" s="44"/>
      <c r="F63" s="42"/>
      <c r="G63" s="38"/>
    </row>
    <row r="64" spans="1:7" ht="23.4" x14ac:dyDescent="0.6">
      <c r="A64" s="40"/>
      <c r="B64" s="43"/>
      <c r="C64" s="40"/>
      <c r="D64" s="44"/>
      <c r="E64" s="44"/>
      <c r="F64" s="42"/>
      <c r="G64" s="38"/>
    </row>
    <row r="65" spans="1:7" ht="23.4" x14ac:dyDescent="0.6">
      <c r="A65" s="40"/>
      <c r="B65" s="43"/>
      <c r="C65" s="40"/>
      <c r="D65" s="44"/>
      <c r="E65" s="44"/>
      <c r="F65" s="42"/>
      <c r="G65" s="38"/>
    </row>
    <row r="66" spans="1:7" ht="23.4" customHeight="1" x14ac:dyDescent="0.45">
      <c r="A66" s="35" t="s">
        <v>52</v>
      </c>
      <c r="B66" s="35"/>
      <c r="C66" s="35"/>
      <c r="D66" s="35"/>
      <c r="E66" s="35"/>
      <c r="F66" s="35"/>
      <c r="G66" s="35"/>
    </row>
    <row r="67" spans="1:7" ht="23.4" customHeight="1" x14ac:dyDescent="0.45">
      <c r="A67" s="35" t="s">
        <v>10</v>
      </c>
      <c r="B67" s="35"/>
      <c r="C67" s="35"/>
      <c r="D67" s="35"/>
      <c r="E67" s="35"/>
      <c r="F67" s="35"/>
      <c r="G67" s="35"/>
    </row>
    <row r="68" spans="1:7" ht="23.4" customHeight="1" x14ac:dyDescent="0.45">
      <c r="A68" s="35" t="s">
        <v>53</v>
      </c>
      <c r="B68" s="35"/>
      <c r="C68" s="35"/>
      <c r="D68" s="35"/>
      <c r="E68" s="35"/>
      <c r="F68" s="35"/>
      <c r="G68" s="35"/>
    </row>
    <row r="69" spans="1:7" ht="23.4" customHeight="1" x14ac:dyDescent="0.45">
      <c r="A69" s="8" t="s">
        <v>0</v>
      </c>
      <c r="B69" s="9" t="s">
        <v>1</v>
      </c>
      <c r="C69" s="9" t="s">
        <v>2</v>
      </c>
      <c r="D69" s="9" t="s">
        <v>3</v>
      </c>
      <c r="E69" s="9" t="s">
        <v>4</v>
      </c>
      <c r="F69" s="9" t="s">
        <v>5</v>
      </c>
      <c r="G69" s="9" t="s">
        <v>54</v>
      </c>
    </row>
    <row r="70" spans="1:7" ht="23.4" customHeight="1" x14ac:dyDescent="0.45">
      <c r="A70" s="10" t="s">
        <v>55</v>
      </c>
      <c r="B70" s="11"/>
      <c r="C70" s="11"/>
      <c r="D70" s="11"/>
      <c r="E70" s="11"/>
      <c r="F70" s="11"/>
      <c r="G70" s="11"/>
    </row>
    <row r="71" spans="1:7" ht="23.4" x14ac:dyDescent="0.6">
      <c r="A71" s="12">
        <v>8</v>
      </c>
      <c r="B71" s="34" t="s">
        <v>49</v>
      </c>
      <c r="C71" s="34"/>
      <c r="D71" s="34"/>
      <c r="E71" s="34"/>
      <c r="F71" s="34"/>
      <c r="G71" s="13" t="s">
        <v>6</v>
      </c>
    </row>
    <row r="72" spans="1:7" ht="23.4" x14ac:dyDescent="0.6">
      <c r="A72" s="12"/>
      <c r="B72" s="34" t="s">
        <v>50</v>
      </c>
      <c r="C72" s="34"/>
      <c r="D72" s="34"/>
      <c r="E72" s="34"/>
      <c r="F72" s="34"/>
      <c r="G72" s="34"/>
    </row>
    <row r="73" spans="1:7" ht="46.8" x14ac:dyDescent="0.6">
      <c r="A73" s="15"/>
      <c r="B73" s="4" t="s">
        <v>51</v>
      </c>
      <c r="C73" s="15" t="s">
        <v>56</v>
      </c>
      <c r="D73" s="26">
        <v>20000</v>
      </c>
      <c r="E73" s="26">
        <v>20000</v>
      </c>
      <c r="F73" s="27">
        <f>E73*100/D73</f>
        <v>100</v>
      </c>
      <c r="G73" s="19" t="s">
        <v>58</v>
      </c>
    </row>
    <row r="74" spans="1:7" x14ac:dyDescent="0.45">
      <c r="F74" s="2"/>
      <c r="G74" s="2"/>
    </row>
    <row r="75" spans="1:7" ht="20.399999999999999" x14ac:dyDescent="0.55000000000000004">
      <c r="F75" s="3"/>
      <c r="G75" s="3"/>
    </row>
    <row r="76" spans="1:7" ht="20.399999999999999" x14ac:dyDescent="0.55000000000000004">
      <c r="F76" s="33"/>
      <c r="G76" s="33"/>
    </row>
    <row r="77" spans="1:7" ht="20.399999999999999" x14ac:dyDescent="0.55000000000000004">
      <c r="F77" s="33"/>
      <c r="G77" s="33"/>
    </row>
  </sheetData>
  <mergeCells count="34">
    <mergeCell ref="A67:G67"/>
    <mergeCell ref="A68:G68"/>
    <mergeCell ref="F76:G76"/>
    <mergeCell ref="A21:C21"/>
    <mergeCell ref="A35:C35"/>
    <mergeCell ref="B36:E36"/>
    <mergeCell ref="B37:G37"/>
    <mergeCell ref="B39:E39"/>
    <mergeCell ref="B60:F60"/>
    <mergeCell ref="B71:F71"/>
    <mergeCell ref="B72:G72"/>
    <mergeCell ref="A26:G26"/>
    <mergeCell ref="A27:G27"/>
    <mergeCell ref="A28:G28"/>
    <mergeCell ref="A45:G45"/>
    <mergeCell ref="A46:G46"/>
    <mergeCell ref="A47:G47"/>
    <mergeCell ref="A66:G66"/>
    <mergeCell ref="F77:G77"/>
    <mergeCell ref="B7:D7"/>
    <mergeCell ref="B6:E6"/>
    <mergeCell ref="A1:G1"/>
    <mergeCell ref="A2:G2"/>
    <mergeCell ref="A3:G3"/>
    <mergeCell ref="A19:B19"/>
    <mergeCell ref="A17:B17"/>
    <mergeCell ref="B40:D40"/>
    <mergeCell ref="B50:E50"/>
    <mergeCell ref="B51:G51"/>
    <mergeCell ref="B53:E53"/>
    <mergeCell ref="B54:D54"/>
    <mergeCell ref="B57:G57"/>
    <mergeCell ref="B56:F56"/>
    <mergeCell ref="B59:E59"/>
  </mergeCells>
  <printOptions horizontalCentered="1"/>
  <pageMargins left="0.23622047244094491" right="0.23622047244094491" top="0.19685039370078741" bottom="0.15748031496062992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ITAผลการใช้1-4 ปี69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นมแมว kat</dc:creator>
  <cp:lastModifiedBy>ณัฐวุฒิ วัฒนานิล</cp:lastModifiedBy>
  <cp:lastPrinted>2026-09-11T07:06:59Z</cp:lastPrinted>
  <dcterms:created xsi:type="dcterms:W3CDTF">2025-04-01T05:31:12Z</dcterms:created>
  <dcterms:modified xsi:type="dcterms:W3CDTF">2026-09-11T07:07:26Z</dcterms:modified>
</cp:coreProperties>
</file>